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showInkAnnotation="0"/>
  <bookViews>
    <workbookView xWindow="-108" yWindow="-108" windowWidth="19416" windowHeight="11016"/>
  </bookViews>
  <sheets>
    <sheet name="评选得分统计表" sheetId="1" r:id="rId1"/>
    <sheet name="出勤率计算方法" sheetId="2" r:id="rId2"/>
  </sheets>
  <definedNames>
    <definedName name="_xlnm._FilterDatabase" localSheetId="0" hidden="1">评选得分统计表!$A$6:$N$38</definedName>
    <definedName name="_xlnm.Print_Area" localSheetId="0">评选得分统计表!$A$1:$N$47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13" i="1" l="1"/>
  <c r="I14" i="1"/>
  <c r="I10" i="1"/>
  <c r="I7" i="1"/>
  <c r="I16" i="1"/>
  <c r="I18" i="1"/>
  <c r="I15" i="1"/>
  <c r="I17" i="1"/>
  <c r="I19" i="1"/>
  <c r="I9" i="1"/>
  <c r="I8" i="1"/>
  <c r="I11" i="1"/>
  <c r="I12" i="1"/>
  <c r="I24" i="1" l="1"/>
  <c r="L24" i="1"/>
  <c r="E24" i="1"/>
  <c r="L30" i="1"/>
  <c r="I30" i="1"/>
  <c r="E30" i="1"/>
  <c r="L25" i="1"/>
  <c r="I25" i="1"/>
  <c r="E25" i="1"/>
  <c r="L26" i="1"/>
  <c r="I26" i="1"/>
  <c r="E26" i="1"/>
  <c r="E13" i="1"/>
  <c r="E14" i="1"/>
  <c r="E10" i="1"/>
  <c r="E7" i="1"/>
  <c r="E16" i="1"/>
  <c r="E18" i="1"/>
  <c r="E15" i="1"/>
  <c r="E17" i="1"/>
  <c r="E19" i="1"/>
  <c r="E9" i="1"/>
  <c r="E8" i="1"/>
  <c r="E11" i="1"/>
  <c r="E22" i="1"/>
  <c r="E23" i="1"/>
  <c r="E20" i="1"/>
  <c r="E27" i="1"/>
  <c r="E21" i="1"/>
  <c r="E33" i="1"/>
  <c r="E32" i="1"/>
  <c r="E29" i="1"/>
  <c r="E31" i="1"/>
  <c r="E34" i="1"/>
  <c r="E28" i="1"/>
  <c r="E38" i="1"/>
  <c r="E37" i="1"/>
  <c r="E35" i="1"/>
  <c r="E36" i="1"/>
  <c r="L38" i="1"/>
  <c r="L37" i="1"/>
  <c r="L35" i="1"/>
  <c r="L36" i="1"/>
  <c r="I23" i="1"/>
  <c r="I20" i="1"/>
  <c r="I27" i="1"/>
  <c r="I21" i="1"/>
  <c r="I33" i="1"/>
  <c r="I32" i="1"/>
  <c r="I29" i="1"/>
  <c r="I31" i="1"/>
  <c r="I34" i="1"/>
  <c r="I28" i="1"/>
  <c r="I38" i="1"/>
  <c r="I37" i="1"/>
  <c r="I35" i="1"/>
  <c r="I36" i="1"/>
  <c r="I22" i="1"/>
  <c r="L12" i="1"/>
  <c r="L13" i="1"/>
  <c r="L14" i="1"/>
  <c r="L10" i="1"/>
  <c r="L7" i="1"/>
  <c r="L16" i="1"/>
  <c r="L18" i="1"/>
  <c r="L15" i="1"/>
  <c r="L17" i="1"/>
  <c r="L19" i="1"/>
  <c r="L9" i="1"/>
  <c r="L8" i="1"/>
  <c r="L11" i="1"/>
  <c r="E12" i="1"/>
  <c r="L22" i="1"/>
  <c r="L23" i="1"/>
  <c r="L20" i="1"/>
  <c r="L27" i="1"/>
  <c r="L21" i="1"/>
  <c r="L33" i="1"/>
  <c r="L32" i="1"/>
  <c r="L29" i="1"/>
  <c r="L31" i="1"/>
  <c r="L34" i="1"/>
  <c r="L28" i="1"/>
  <c r="M12" i="1" l="1"/>
  <c r="M38" i="1"/>
  <c r="M11" i="1"/>
  <c r="M17" i="1"/>
  <c r="M7" i="1"/>
  <c r="M26" i="1"/>
  <c r="M29" i="1"/>
  <c r="M36" i="1"/>
  <c r="M28" i="1"/>
  <c r="M32" i="1"/>
  <c r="M20" i="1"/>
  <c r="M8" i="1"/>
  <c r="M15" i="1"/>
  <c r="M10" i="1"/>
  <c r="M24" i="1"/>
  <c r="M27" i="1"/>
  <c r="M34" i="1"/>
  <c r="M33" i="1"/>
  <c r="M23" i="1"/>
  <c r="M9" i="1"/>
  <c r="M18" i="1"/>
  <c r="M14" i="1"/>
  <c r="M30" i="1"/>
  <c r="M35" i="1"/>
  <c r="M37" i="1"/>
  <c r="M31" i="1"/>
  <c r="M21" i="1"/>
  <c r="M22" i="1"/>
  <c r="M19" i="1"/>
  <c r="M16" i="1"/>
  <c r="M13" i="1"/>
  <c r="N13" i="1" s="1"/>
  <c r="M25" i="1"/>
  <c r="N16" i="1" l="1"/>
  <c r="N32" i="1"/>
  <c r="N35" i="1"/>
  <c r="N23" i="1"/>
  <c r="N31" i="1"/>
  <c r="N38" i="1"/>
  <c r="N36" i="1"/>
  <c r="N22" i="1"/>
  <c r="N29" i="1"/>
  <c r="N18" i="1"/>
  <c r="N15" i="1"/>
  <c r="N17" i="1"/>
  <c r="N37" i="1"/>
  <c r="N25" i="1"/>
  <c r="N33" i="1"/>
  <c r="N19" i="1"/>
  <c r="N14" i="1"/>
  <c r="N20" i="1"/>
  <c r="N10" i="1"/>
  <c r="N27" i="1"/>
  <c r="N7" i="1"/>
  <c r="N30" i="1"/>
  <c r="N12" i="1"/>
  <c r="N21" i="1"/>
  <c r="N9" i="1"/>
  <c r="N34" i="1"/>
  <c r="N8" i="1"/>
  <c r="N28" i="1"/>
  <c r="N11" i="1"/>
  <c r="N24" i="1"/>
  <c r="N26" i="1"/>
</calcChain>
</file>

<file path=xl/sharedStrings.xml><?xml version="1.0" encoding="utf-8"?>
<sst xmlns="http://schemas.openxmlformats.org/spreadsheetml/2006/main" count="97" uniqueCount="79">
  <si>
    <t>序号</t>
  </si>
  <si>
    <t>备注</t>
  </si>
  <si>
    <t>课前正点到课率</t>
  </si>
  <si>
    <t>课堂出勤率</t>
  </si>
  <si>
    <t>数控17-2</t>
  </si>
  <si>
    <t>数控17-1</t>
  </si>
  <si>
    <t>机器人17-2</t>
  </si>
  <si>
    <t>机械17-2</t>
  </si>
  <si>
    <t>模具17-1</t>
  </si>
  <si>
    <t>机电17-1</t>
  </si>
  <si>
    <t>机修17-1</t>
  </si>
  <si>
    <t>模具17-2</t>
  </si>
  <si>
    <t>自动化17-2</t>
  </si>
  <si>
    <t>自动化17-1</t>
  </si>
  <si>
    <t>机械17-1</t>
  </si>
  <si>
    <t>机电17-2</t>
  </si>
  <si>
    <t>机器人17-1</t>
  </si>
  <si>
    <t>机制17-1</t>
  </si>
  <si>
    <t>机制17-2</t>
  </si>
  <si>
    <t>机制16-1</t>
  </si>
  <si>
    <t>机制16-2</t>
  </si>
  <si>
    <t>机电16-1</t>
  </si>
  <si>
    <t>出勤率计算方法</t>
  </si>
  <si>
    <t>计算项目</t>
  </si>
  <si>
    <t>计算方法</t>
  </si>
  <si>
    <t>每次课应到人数/实到人数；取当月四周内的平均值。</t>
  </si>
  <si>
    <t>（每周总课时-累计缺勤课时人次）/ 每周总课时；取当月四周的平均值。</t>
  </si>
  <si>
    <t>各班的每周总课时=课表课程*各班总人数</t>
  </si>
  <si>
    <t>升旗出操出勤率</t>
  </si>
  <si>
    <t>（每周总次数-累计缺勤次数）/每周总次数；取当月四周的平均值。</t>
  </si>
  <si>
    <t>各班的每周总次数=各班人数*2,“2”代表每周升旗出操次数</t>
  </si>
  <si>
    <t>早晚自习出勤率</t>
  </si>
  <si>
    <t>各班的每周总次数=各班人数*10，“10”代表每周早晚自习次数</t>
  </si>
  <si>
    <t>机制16-3</t>
    <phoneticPr fontId="7" type="noConversion"/>
  </si>
  <si>
    <t>机器人18-1</t>
    <phoneticPr fontId="7" type="noConversion"/>
  </si>
  <si>
    <t>机器人18-2</t>
    <phoneticPr fontId="7" type="noConversion"/>
  </si>
  <si>
    <t>机修18-1</t>
    <phoneticPr fontId="7" type="noConversion"/>
  </si>
  <si>
    <t>机械18-1</t>
    <phoneticPr fontId="7" type="noConversion"/>
  </si>
  <si>
    <t>机械18-2</t>
    <phoneticPr fontId="7" type="noConversion"/>
  </si>
  <si>
    <t>自动化18-1</t>
    <phoneticPr fontId="7" type="noConversion"/>
  </si>
  <si>
    <t>自动化18-2</t>
    <phoneticPr fontId="7" type="noConversion"/>
  </si>
  <si>
    <t>模具18-2</t>
    <phoneticPr fontId="7" type="noConversion"/>
  </si>
  <si>
    <t>数控18-1</t>
    <phoneticPr fontId="7" type="noConversion"/>
  </si>
  <si>
    <t>数控18-2</t>
    <phoneticPr fontId="7" type="noConversion"/>
  </si>
  <si>
    <t>机电18-本1</t>
    <phoneticPr fontId="7" type="noConversion"/>
  </si>
  <si>
    <t>机电18-本2</t>
    <phoneticPr fontId="7" type="noConversion"/>
  </si>
  <si>
    <t>模具18-1</t>
    <phoneticPr fontId="7" type="noConversion"/>
  </si>
  <si>
    <t>升旗出操出勤率</t>
    <phoneticPr fontId="7" type="noConversion"/>
  </si>
  <si>
    <t>早晚自习出勤率</t>
    <phoneticPr fontId="7" type="noConversion"/>
  </si>
  <si>
    <t>宿舍卫生安全得分=宿舍卫生评分-宿舍违纪扣分，宿舍卫生评分取班级各宿舍的平均分。</t>
    <phoneticPr fontId="7" type="noConversion"/>
  </si>
  <si>
    <t>总分=课堂考勤得分*50%+三早一晚得分*20%+宿舍卫生安全得分*30%</t>
    <phoneticPr fontId="7" type="noConversion"/>
  </si>
  <si>
    <t>课堂考勤</t>
    <phoneticPr fontId="7" type="noConversion"/>
  </si>
  <si>
    <t>三早一晚</t>
    <phoneticPr fontId="7" type="noConversion"/>
  </si>
  <si>
    <t>宿舍卫生安全</t>
    <phoneticPr fontId="7" type="noConversion"/>
  </si>
  <si>
    <t>课堂考勤得分=（课前正点到课率*100+课堂出勤率*100）/2。</t>
    <phoneticPr fontId="7" type="noConversion"/>
  </si>
  <si>
    <t>宿舍违纪扣分</t>
    <phoneticPr fontId="7" type="noConversion"/>
  </si>
  <si>
    <t>排名</t>
    <phoneticPr fontId="7" type="noConversion"/>
  </si>
  <si>
    <t>班级</t>
    <phoneticPr fontId="7" type="noConversion"/>
  </si>
  <si>
    <t>课前正点到课率</t>
    <phoneticPr fontId="7" type="noConversion"/>
  </si>
  <si>
    <t>课堂出勤率</t>
    <phoneticPr fontId="7" type="noConversion"/>
  </si>
  <si>
    <t>课堂考勤得分</t>
    <phoneticPr fontId="7" type="noConversion"/>
  </si>
  <si>
    <t>三早一晚得分</t>
    <phoneticPr fontId="7" type="noConversion"/>
  </si>
  <si>
    <t>宿舍卫生评分</t>
    <phoneticPr fontId="7" type="noConversion"/>
  </si>
  <si>
    <t>宿舍卫生安全得分</t>
    <phoneticPr fontId="7" type="noConversion"/>
  </si>
  <si>
    <t>总分</t>
    <phoneticPr fontId="7" type="noConversion"/>
  </si>
  <si>
    <t>名次</t>
    <phoneticPr fontId="7" type="noConversion"/>
  </si>
  <si>
    <t>机械与控制工程系“3，4月优良学风班”评选得分统计表</t>
    <phoneticPr fontId="7" type="noConversion"/>
  </si>
  <si>
    <t>早晚自习氛围</t>
    <phoneticPr fontId="7" type="noConversion"/>
  </si>
  <si>
    <t>三早一晚得分=（升旗出操出勤率*35%+早晚自习氛围*30%+早晚自习出勤率*35%，16、17级升旗出操出勤率*100%）</t>
    <phoneticPr fontId="7" type="noConversion"/>
  </si>
  <si>
    <t xml:space="preserve">注：
1.课堂考勤得分低于95分，16级或17级三早一晚得分低于80分，或18级三早一晚得分低于90分，或宿舍卫生安全得分低于75分，取消所在班级当月评选优良学风班资格。 对于晚归、未归、违规电器、售买商品、酗酒吵闹者，按规定给予相关责任人相应处分、 取消当事人所在班级的全年评奖评优资格。
2.16、17级三早一晚得分低于70分，或18级三早一晚得分低于85分，或宿舍得分低于60分的，对相关班级予以通报批评。
</t>
    <phoneticPr fontId="7" type="noConversion"/>
  </si>
  <si>
    <t>机械与控制工程系
2019年6月1号</t>
    <phoneticPr fontId="7" type="noConversion"/>
  </si>
  <si>
    <t>备注</t>
    <phoneticPr fontId="7" type="noConversion"/>
  </si>
  <si>
    <t>三早一晚得分低于80分、取消评选</t>
    <phoneticPr fontId="7" type="noConversion"/>
  </si>
  <si>
    <t>三早一晚得分低于70分、通报批评</t>
  </si>
  <si>
    <t>三早一晚得分低于70分、通报批评</t>
    <phoneticPr fontId="7" type="noConversion"/>
  </si>
  <si>
    <t>三早一晚得分低于90分、取消评选</t>
    <phoneticPr fontId="7" type="noConversion"/>
  </si>
  <si>
    <t>1、基础分：自习人数不足三分之二（七十分起始）;不足三分之二（六十分起始）。
2、累计扣分项：迟到、早退一人扣一分、带早餐进教学楼一人扣一分、缺勤一人扣两分、玩手机超过三分之一扣五分、超过三分之二扣十分、自习氛围较差，喧哗吵闹，睡觉等，视情况酌情扣1-5分。</t>
    <phoneticPr fontId="7" type="noConversion"/>
  </si>
  <si>
    <t>早晚自习氛围</t>
    <phoneticPr fontId="7" type="noConversion"/>
  </si>
  <si>
    <t>总分=（一周内每日早晚自习得分/总天数）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</si>
</sst>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6" x14ac:knownFonts="1">
    <font>
      <sz val="12"/>
      <name val="宋体"/>
      <charset val="134"/>
    </font>
    <font>
      <b/>
      <sz val="12"/>
      <name val="宋体"/>
      <family val="3"/>
      <charset val="134"/>
    </font>
    <font>
      <b/>
      <sz val="16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2"/>
      <color rgb="FFFF000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vertical="center" wrapText="1"/>
    </xf>
    <xf numFmtId="0" fontId="0" fillId="0" borderId="0" xfId="0" applyNumberFormat="1" applyFont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NumberFormat="1" applyBorder="1" applyAlignment="1">
      <alignment vertical="center" wrapText="1"/>
    </xf>
    <xf numFmtId="0" fontId="0" fillId="0" borderId="1" xfId="0" applyNumberFormat="1" applyFont="1" applyBorder="1" applyAlignment="1">
      <alignment vertical="center" wrapText="1"/>
    </xf>
    <xf numFmtId="0" fontId="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10" fontId="8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wrapText="1"/>
    </xf>
    <xf numFmtId="176" fontId="10" fillId="2" borderId="1" xfId="0" applyNumberFormat="1" applyFont="1" applyFill="1" applyBorder="1" applyAlignment="1">
      <alignment horizontal="center" vertical="center"/>
    </xf>
    <xf numFmtId="176" fontId="9" fillId="2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0" fontId="9" fillId="2" borderId="1" xfId="0" applyNumberFormat="1" applyFont="1" applyFill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6" fillId="0" borderId="1" xfId="0" applyNumberFormat="1" applyFont="1" applyBorder="1" applyAlignment="1">
      <alignment vertical="top" wrapText="1"/>
    </xf>
    <xf numFmtId="0" fontId="6" fillId="0" borderId="1" xfId="0" applyNumberFormat="1" applyFont="1" applyBorder="1" applyAlignment="1">
      <alignment vertical="center" wrapText="1"/>
    </xf>
    <xf numFmtId="0" fontId="6" fillId="0" borderId="1" xfId="0" applyFont="1" applyFill="1" applyBorder="1">
      <alignment vertical="center"/>
    </xf>
    <xf numFmtId="0" fontId="11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left" vertical="center" wrapText="1"/>
    </xf>
    <xf numFmtId="0" fontId="9" fillId="0" borderId="1" xfId="0" applyNumberFormat="1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47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8"/>
  <sheetViews>
    <sheetView tabSelected="1" zoomScale="98" zoomScaleNormal="98" zoomScaleSheetLayoutView="70" workbookViewId="0">
      <pane ySplit="5" topLeftCell="A6" activePane="bottomLeft" state="frozen"/>
      <selection pane="bottomLeft" activeCell="I38" sqref="I38"/>
    </sheetView>
  </sheetViews>
  <sheetFormatPr defaultColWidth="9" defaultRowHeight="12" x14ac:dyDescent="0.25"/>
  <cols>
    <col min="1" max="14" width="10.69921875" style="14" customWidth="1"/>
    <col min="15" max="15" width="25.3984375" style="14" customWidth="1"/>
    <col min="16" max="16" width="11.296875" style="14" customWidth="1"/>
    <col min="17" max="17" width="17.3984375" style="14" customWidth="1"/>
    <col min="18" max="18" width="12.796875" style="14" customWidth="1"/>
    <col min="19" max="16384" width="9" style="14"/>
  </cols>
  <sheetData>
    <row r="1" spans="1:15" ht="12" customHeight="1" x14ac:dyDescent="0.25">
      <c r="A1" s="36" t="s">
        <v>66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</row>
    <row r="2" spans="1:15" ht="17.100000000000001" customHeight="1" x14ac:dyDescent="0.25">
      <c r="A2" s="36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</row>
    <row r="3" spans="1:15" s="11" customFormat="1" ht="18" customHeight="1" x14ac:dyDescent="0.25">
      <c r="A3" s="43" t="s">
        <v>0</v>
      </c>
      <c r="B3" s="43" t="s">
        <v>57</v>
      </c>
      <c r="C3" s="40" t="s">
        <v>51</v>
      </c>
      <c r="D3" s="40"/>
      <c r="E3" s="40"/>
      <c r="F3" s="40" t="s">
        <v>52</v>
      </c>
      <c r="G3" s="40"/>
      <c r="H3" s="40"/>
      <c r="I3" s="40"/>
      <c r="J3" s="40" t="s">
        <v>53</v>
      </c>
      <c r="K3" s="40"/>
      <c r="L3" s="40"/>
      <c r="M3" s="40" t="s">
        <v>50</v>
      </c>
      <c r="N3" s="40" t="s">
        <v>65</v>
      </c>
      <c r="O3" s="37" t="s">
        <v>71</v>
      </c>
    </row>
    <row r="4" spans="1:15" s="11" customFormat="1" ht="48.6" customHeight="1" x14ac:dyDescent="0.25">
      <c r="A4" s="44"/>
      <c r="B4" s="44"/>
      <c r="C4" s="41" t="s">
        <v>54</v>
      </c>
      <c r="D4" s="41"/>
      <c r="E4" s="41"/>
      <c r="F4" s="42" t="s">
        <v>68</v>
      </c>
      <c r="G4" s="41"/>
      <c r="H4" s="41"/>
      <c r="I4" s="41"/>
      <c r="J4" s="41" t="s">
        <v>49</v>
      </c>
      <c r="K4" s="41"/>
      <c r="L4" s="41"/>
      <c r="M4" s="41"/>
      <c r="N4" s="41"/>
      <c r="O4" s="38"/>
    </row>
    <row r="5" spans="1:15" s="11" customFormat="1" ht="36" customHeight="1" x14ac:dyDescent="0.25">
      <c r="A5" s="44"/>
      <c r="B5" s="44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38"/>
    </row>
    <row r="6" spans="1:15" s="11" customFormat="1" ht="31.8" customHeight="1" x14ac:dyDescent="0.25">
      <c r="A6" s="44"/>
      <c r="B6" s="44"/>
      <c r="C6" s="25" t="s">
        <v>58</v>
      </c>
      <c r="D6" s="25" t="s">
        <v>59</v>
      </c>
      <c r="E6" s="25" t="s">
        <v>60</v>
      </c>
      <c r="F6" s="25" t="s">
        <v>47</v>
      </c>
      <c r="G6" s="28" t="s">
        <v>67</v>
      </c>
      <c r="H6" s="25" t="s">
        <v>48</v>
      </c>
      <c r="I6" s="25" t="s">
        <v>61</v>
      </c>
      <c r="J6" s="25" t="s">
        <v>62</v>
      </c>
      <c r="K6" s="25" t="s">
        <v>55</v>
      </c>
      <c r="L6" s="25" t="s">
        <v>63</v>
      </c>
      <c r="M6" s="25" t="s">
        <v>64</v>
      </c>
      <c r="N6" s="24" t="s">
        <v>56</v>
      </c>
      <c r="O6" s="38"/>
    </row>
    <row r="7" spans="1:15" s="11" customFormat="1" ht="15.6" customHeight="1" x14ac:dyDescent="0.25">
      <c r="A7" s="24">
        <v>1</v>
      </c>
      <c r="B7" s="15" t="s">
        <v>38</v>
      </c>
      <c r="C7" s="16">
        <v>0.99970000000000003</v>
      </c>
      <c r="D7" s="16">
        <v>0.99970000000000003</v>
      </c>
      <c r="E7" s="17">
        <f t="shared" ref="E7:E38" si="0">(C7*100+D7*100)/2</f>
        <v>99.97</v>
      </c>
      <c r="F7" s="23">
        <v>0.93069999999999997</v>
      </c>
      <c r="G7" s="23">
        <v>0.87519999999999998</v>
      </c>
      <c r="H7" s="23">
        <v>0.95930000000000004</v>
      </c>
      <c r="I7" s="17">
        <f t="shared" ref="I7:I19" si="1">(F7*35+G7*30+H7*35)</f>
        <v>92.406000000000006</v>
      </c>
      <c r="J7" s="18">
        <v>91.08</v>
      </c>
      <c r="K7" s="25">
        <v>0</v>
      </c>
      <c r="L7" s="17">
        <f t="shared" ref="L7:L38" si="2">SUM(J7:K7)</f>
        <v>91.08</v>
      </c>
      <c r="M7" s="17">
        <f t="shared" ref="M7:M38" si="3">E7*0.5+I7*0.2+L7*0.3</f>
        <v>95.790199999999999</v>
      </c>
      <c r="N7" s="29">
        <f t="shared" ref="N7:N38" si="4">_xlfn.RANK.AVG(M7,$M$7:$M$38,0)</f>
        <v>1</v>
      </c>
      <c r="O7" s="27"/>
    </row>
    <row r="8" spans="1:15" s="11" customFormat="1" ht="15.6" customHeight="1" x14ac:dyDescent="0.25">
      <c r="A8" s="24">
        <v>2</v>
      </c>
      <c r="B8" s="15" t="s">
        <v>44</v>
      </c>
      <c r="C8" s="16">
        <v>1</v>
      </c>
      <c r="D8" s="16">
        <v>0.99829999999999997</v>
      </c>
      <c r="E8" s="17">
        <f t="shared" si="0"/>
        <v>99.914999999999992</v>
      </c>
      <c r="F8" s="23">
        <v>0.98440000000000005</v>
      </c>
      <c r="G8" s="23">
        <v>0.88380000000000003</v>
      </c>
      <c r="H8" s="23">
        <v>0.98880000000000001</v>
      </c>
      <c r="I8" s="17">
        <f t="shared" si="1"/>
        <v>95.575999999999993</v>
      </c>
      <c r="J8" s="18">
        <v>88.66</v>
      </c>
      <c r="K8" s="25">
        <v>0</v>
      </c>
      <c r="L8" s="17">
        <f t="shared" si="2"/>
        <v>88.66</v>
      </c>
      <c r="M8" s="17">
        <f t="shared" si="3"/>
        <v>95.670699999999997</v>
      </c>
      <c r="N8" s="29">
        <f t="shared" si="4"/>
        <v>2</v>
      </c>
      <c r="O8" s="26"/>
    </row>
    <row r="9" spans="1:15" s="11" customFormat="1" ht="15.6" customHeight="1" x14ac:dyDescent="0.25">
      <c r="A9" s="24">
        <v>3</v>
      </c>
      <c r="B9" s="15" t="s">
        <v>43</v>
      </c>
      <c r="C9" s="16">
        <v>0.99939999999999996</v>
      </c>
      <c r="D9" s="16">
        <v>1</v>
      </c>
      <c r="E9" s="17">
        <f t="shared" si="0"/>
        <v>99.97</v>
      </c>
      <c r="F9" s="23">
        <v>0.99129999999999996</v>
      </c>
      <c r="G9" s="23">
        <v>0.85609999999999997</v>
      </c>
      <c r="H9" s="23">
        <v>0.98440000000000005</v>
      </c>
      <c r="I9" s="17">
        <f t="shared" si="1"/>
        <v>94.832499999999996</v>
      </c>
      <c r="J9" s="18">
        <v>89.05</v>
      </c>
      <c r="K9" s="25">
        <v>0</v>
      </c>
      <c r="L9" s="17">
        <f t="shared" si="2"/>
        <v>89.05</v>
      </c>
      <c r="M9" s="17">
        <f t="shared" si="3"/>
        <v>95.666499999999999</v>
      </c>
      <c r="N9" s="29">
        <f t="shared" si="4"/>
        <v>3</v>
      </c>
      <c r="O9" s="26"/>
    </row>
    <row r="10" spans="1:15" s="11" customFormat="1" ht="15.6" customHeight="1" x14ac:dyDescent="0.25">
      <c r="A10" s="24">
        <v>4</v>
      </c>
      <c r="B10" s="15" t="s">
        <v>37</v>
      </c>
      <c r="C10" s="16">
        <v>1</v>
      </c>
      <c r="D10" s="16">
        <v>1</v>
      </c>
      <c r="E10" s="17">
        <f t="shared" si="0"/>
        <v>100</v>
      </c>
      <c r="F10" s="23">
        <v>1</v>
      </c>
      <c r="G10" s="23">
        <v>0.87380000000000002</v>
      </c>
      <c r="H10" s="23">
        <v>0.98860000000000003</v>
      </c>
      <c r="I10" s="17">
        <f t="shared" si="1"/>
        <v>95.814999999999998</v>
      </c>
      <c r="J10" s="18">
        <v>88.06</v>
      </c>
      <c r="K10" s="25">
        <v>0</v>
      </c>
      <c r="L10" s="17">
        <f t="shared" si="2"/>
        <v>88.06</v>
      </c>
      <c r="M10" s="17">
        <f t="shared" si="3"/>
        <v>95.580999999999989</v>
      </c>
      <c r="N10" s="26">
        <f t="shared" si="4"/>
        <v>4</v>
      </c>
      <c r="O10" s="26"/>
    </row>
    <row r="11" spans="1:15" s="11" customFormat="1" ht="15.6" customHeight="1" x14ac:dyDescent="0.25">
      <c r="A11" s="24">
        <v>5</v>
      </c>
      <c r="B11" s="15" t="s">
        <v>45</v>
      </c>
      <c r="C11" s="16">
        <v>1</v>
      </c>
      <c r="D11" s="16">
        <v>1</v>
      </c>
      <c r="E11" s="17">
        <f t="shared" si="0"/>
        <v>100</v>
      </c>
      <c r="F11" s="23">
        <v>0.98129999999999995</v>
      </c>
      <c r="G11" s="23">
        <v>0.87770000000000004</v>
      </c>
      <c r="H11" s="23">
        <v>0.98540000000000005</v>
      </c>
      <c r="I11" s="17">
        <f t="shared" si="1"/>
        <v>95.165500000000009</v>
      </c>
      <c r="J11" s="18">
        <v>87.87</v>
      </c>
      <c r="K11" s="25">
        <v>0</v>
      </c>
      <c r="L11" s="17">
        <f t="shared" si="2"/>
        <v>87.87</v>
      </c>
      <c r="M11" s="17">
        <f t="shared" si="3"/>
        <v>95.394100000000009</v>
      </c>
      <c r="N11" s="26">
        <f t="shared" si="4"/>
        <v>5</v>
      </c>
      <c r="O11" s="26"/>
    </row>
    <row r="12" spans="1:15" s="11" customFormat="1" ht="15.6" customHeight="1" x14ac:dyDescent="0.25">
      <c r="A12" s="24">
        <v>6</v>
      </c>
      <c r="B12" s="15" t="s">
        <v>34</v>
      </c>
      <c r="C12" s="16">
        <v>1</v>
      </c>
      <c r="D12" s="16">
        <v>0.99950000000000006</v>
      </c>
      <c r="E12" s="17">
        <f t="shared" si="0"/>
        <v>99.974999999999994</v>
      </c>
      <c r="F12" s="23">
        <v>0.99050000000000005</v>
      </c>
      <c r="G12" s="23">
        <v>0.85970000000000002</v>
      </c>
      <c r="H12" s="23">
        <v>0.98670000000000002</v>
      </c>
      <c r="I12" s="17">
        <f t="shared" si="1"/>
        <v>94.992999999999995</v>
      </c>
      <c r="J12" s="18">
        <v>87.8</v>
      </c>
      <c r="K12" s="25">
        <v>0</v>
      </c>
      <c r="L12" s="17">
        <f t="shared" si="2"/>
        <v>87.8</v>
      </c>
      <c r="M12" s="17">
        <f t="shared" si="3"/>
        <v>95.326099999999997</v>
      </c>
      <c r="N12" s="26">
        <f t="shared" si="4"/>
        <v>6</v>
      </c>
      <c r="O12" s="26"/>
    </row>
    <row r="13" spans="1:15" s="11" customFormat="1" ht="15.6" customHeight="1" x14ac:dyDescent="0.25">
      <c r="A13" s="24">
        <v>7</v>
      </c>
      <c r="B13" s="15" t="s">
        <v>35</v>
      </c>
      <c r="C13" s="16">
        <v>0.99950000000000006</v>
      </c>
      <c r="D13" s="16">
        <v>1</v>
      </c>
      <c r="E13" s="17">
        <f t="shared" si="0"/>
        <v>99.974999999999994</v>
      </c>
      <c r="F13" s="23">
        <v>0.97860000000000003</v>
      </c>
      <c r="G13" s="23">
        <v>0.85919999999999996</v>
      </c>
      <c r="H13" s="23">
        <v>0.99109999999999998</v>
      </c>
      <c r="I13" s="17">
        <f t="shared" si="1"/>
        <v>94.715499999999992</v>
      </c>
      <c r="J13" s="18">
        <v>87.87</v>
      </c>
      <c r="K13" s="25">
        <v>0</v>
      </c>
      <c r="L13" s="17">
        <f t="shared" si="2"/>
        <v>87.87</v>
      </c>
      <c r="M13" s="17">
        <f t="shared" si="3"/>
        <v>95.291600000000003</v>
      </c>
      <c r="N13" s="26">
        <f t="shared" si="4"/>
        <v>7</v>
      </c>
      <c r="O13" s="26"/>
    </row>
    <row r="14" spans="1:15" s="11" customFormat="1" ht="15.6" customHeight="1" x14ac:dyDescent="0.25">
      <c r="A14" s="24">
        <v>8</v>
      </c>
      <c r="B14" s="15" t="s">
        <v>36</v>
      </c>
      <c r="C14" s="16">
        <v>1</v>
      </c>
      <c r="D14" s="16">
        <v>1</v>
      </c>
      <c r="E14" s="17">
        <f t="shared" si="0"/>
        <v>100</v>
      </c>
      <c r="F14" s="23">
        <v>0.99360000000000004</v>
      </c>
      <c r="G14" s="23">
        <v>0.87760000000000005</v>
      </c>
      <c r="H14" s="23">
        <v>0.99619999999999997</v>
      </c>
      <c r="I14" s="17">
        <f t="shared" si="1"/>
        <v>95.971000000000004</v>
      </c>
      <c r="J14" s="18">
        <v>86.56</v>
      </c>
      <c r="K14" s="25">
        <v>0</v>
      </c>
      <c r="L14" s="17">
        <f t="shared" si="2"/>
        <v>86.56</v>
      </c>
      <c r="M14" s="17">
        <f t="shared" si="3"/>
        <v>95.162199999999999</v>
      </c>
      <c r="N14" s="26">
        <f t="shared" si="4"/>
        <v>8</v>
      </c>
      <c r="O14" s="26"/>
    </row>
    <row r="15" spans="1:15" s="11" customFormat="1" ht="15.6" customHeight="1" x14ac:dyDescent="0.25">
      <c r="A15" s="24">
        <v>9</v>
      </c>
      <c r="B15" s="15" t="s">
        <v>46</v>
      </c>
      <c r="C15" s="16">
        <v>1</v>
      </c>
      <c r="D15" s="16">
        <v>1</v>
      </c>
      <c r="E15" s="17">
        <f t="shared" si="0"/>
        <v>100</v>
      </c>
      <c r="F15" s="23">
        <v>0.95</v>
      </c>
      <c r="G15" s="23">
        <v>0.86709999999999998</v>
      </c>
      <c r="H15" s="23">
        <v>0.98750000000000004</v>
      </c>
      <c r="I15" s="17">
        <f t="shared" si="1"/>
        <v>93.825500000000005</v>
      </c>
      <c r="J15" s="18">
        <v>87.42</v>
      </c>
      <c r="K15" s="25">
        <v>0</v>
      </c>
      <c r="L15" s="17">
        <f t="shared" si="2"/>
        <v>87.42</v>
      </c>
      <c r="M15" s="17">
        <f t="shared" si="3"/>
        <v>94.991100000000003</v>
      </c>
      <c r="N15" s="26">
        <f t="shared" si="4"/>
        <v>9</v>
      </c>
      <c r="O15" s="26"/>
    </row>
    <row r="16" spans="1:15" s="11" customFormat="1" ht="15.6" customHeight="1" x14ac:dyDescent="0.25">
      <c r="A16" s="24">
        <v>10</v>
      </c>
      <c r="B16" s="15" t="s">
        <v>39</v>
      </c>
      <c r="C16" s="16">
        <v>1</v>
      </c>
      <c r="D16" s="16">
        <v>1</v>
      </c>
      <c r="E16" s="17">
        <f t="shared" si="0"/>
        <v>100</v>
      </c>
      <c r="F16" s="23">
        <v>0.98599999999999999</v>
      </c>
      <c r="G16" s="23">
        <v>0.86229999999999996</v>
      </c>
      <c r="H16" s="23">
        <v>0.99109999999999998</v>
      </c>
      <c r="I16" s="17">
        <f t="shared" si="1"/>
        <v>95.067499999999995</v>
      </c>
      <c r="J16" s="18">
        <v>85.56</v>
      </c>
      <c r="K16" s="25">
        <v>0</v>
      </c>
      <c r="L16" s="17">
        <f t="shared" si="2"/>
        <v>85.56</v>
      </c>
      <c r="M16" s="17">
        <f t="shared" si="3"/>
        <v>94.6815</v>
      </c>
      <c r="N16" s="26">
        <f t="shared" si="4"/>
        <v>10</v>
      </c>
      <c r="O16" s="26"/>
    </row>
    <row r="17" spans="1:15" s="11" customFormat="1" ht="15.6" customHeight="1" x14ac:dyDescent="0.25">
      <c r="A17" s="24">
        <v>11</v>
      </c>
      <c r="B17" s="15" t="s">
        <v>41</v>
      </c>
      <c r="C17" s="16">
        <v>1</v>
      </c>
      <c r="D17" s="16">
        <v>0.99939999999999996</v>
      </c>
      <c r="E17" s="17">
        <f t="shared" si="0"/>
        <v>99.97</v>
      </c>
      <c r="F17" s="23">
        <v>0.94399999999999995</v>
      </c>
      <c r="G17" s="23">
        <v>0.84079999999999999</v>
      </c>
      <c r="H17" s="23">
        <v>0.94520000000000004</v>
      </c>
      <c r="I17" s="17">
        <f t="shared" si="1"/>
        <v>91.346000000000004</v>
      </c>
      <c r="J17" s="18">
        <v>86.95</v>
      </c>
      <c r="K17" s="25">
        <v>0</v>
      </c>
      <c r="L17" s="17">
        <f t="shared" si="2"/>
        <v>86.95</v>
      </c>
      <c r="M17" s="17">
        <f t="shared" si="3"/>
        <v>94.339200000000005</v>
      </c>
      <c r="N17" s="26">
        <f t="shared" si="4"/>
        <v>11</v>
      </c>
      <c r="O17" s="26"/>
    </row>
    <row r="18" spans="1:15" s="11" customFormat="1" ht="15.6" customHeight="1" x14ac:dyDescent="0.25">
      <c r="A18" s="24">
        <v>12</v>
      </c>
      <c r="B18" s="15" t="s">
        <v>40</v>
      </c>
      <c r="C18" s="16">
        <v>1</v>
      </c>
      <c r="D18" s="16">
        <v>0.99780000000000002</v>
      </c>
      <c r="E18" s="17">
        <f t="shared" si="0"/>
        <v>99.89</v>
      </c>
      <c r="F18" s="23">
        <v>0.98570000000000002</v>
      </c>
      <c r="G18" s="23">
        <v>0.8589</v>
      </c>
      <c r="H18" s="23">
        <v>0.93879999999999997</v>
      </c>
      <c r="I18" s="17">
        <f t="shared" si="1"/>
        <v>93.124499999999983</v>
      </c>
      <c r="J18" s="18">
        <v>85.72</v>
      </c>
      <c r="K18" s="25">
        <v>0</v>
      </c>
      <c r="L18" s="17">
        <f t="shared" si="2"/>
        <v>85.72</v>
      </c>
      <c r="M18" s="17">
        <f t="shared" si="3"/>
        <v>94.285899999999984</v>
      </c>
      <c r="N18" s="26">
        <f t="shared" si="4"/>
        <v>12</v>
      </c>
      <c r="O18" s="26"/>
    </row>
    <row r="19" spans="1:15" s="11" customFormat="1" ht="15.6" customHeight="1" x14ac:dyDescent="0.25">
      <c r="A19" s="24">
        <v>13</v>
      </c>
      <c r="B19" s="15" t="s">
        <v>42</v>
      </c>
      <c r="C19" s="16">
        <v>1</v>
      </c>
      <c r="D19" s="16">
        <v>1</v>
      </c>
      <c r="E19" s="17">
        <f t="shared" si="0"/>
        <v>100</v>
      </c>
      <c r="F19" s="23">
        <v>0.95309999999999995</v>
      </c>
      <c r="G19" s="23">
        <v>0.84840000000000004</v>
      </c>
      <c r="H19" s="23">
        <v>0.83140000000000003</v>
      </c>
      <c r="I19" s="17">
        <f t="shared" si="1"/>
        <v>87.909500000000008</v>
      </c>
      <c r="J19" s="18">
        <v>85</v>
      </c>
      <c r="K19" s="25">
        <v>0</v>
      </c>
      <c r="L19" s="17">
        <f t="shared" si="2"/>
        <v>85</v>
      </c>
      <c r="M19" s="17">
        <f t="shared" si="3"/>
        <v>93.081900000000005</v>
      </c>
      <c r="N19" s="26">
        <f t="shared" si="4"/>
        <v>13</v>
      </c>
      <c r="O19" s="32" t="s">
        <v>75</v>
      </c>
    </row>
    <row r="20" spans="1:15" s="12" customFormat="1" ht="15.6" customHeight="1" x14ac:dyDescent="0.25">
      <c r="A20" s="24">
        <v>14</v>
      </c>
      <c r="B20" s="21" t="s">
        <v>7</v>
      </c>
      <c r="C20" s="16">
        <v>1</v>
      </c>
      <c r="D20" s="16">
        <v>0.99929999999999997</v>
      </c>
      <c r="E20" s="17">
        <f t="shared" si="0"/>
        <v>99.965000000000003</v>
      </c>
      <c r="F20" s="23">
        <v>0.77500000000000002</v>
      </c>
      <c r="G20" s="23"/>
      <c r="H20" s="16"/>
      <c r="I20" s="17">
        <f t="shared" ref="I20:I38" si="5">(F20*100+H20*100)/1</f>
        <v>77.5</v>
      </c>
      <c r="J20" s="18">
        <v>87.65</v>
      </c>
      <c r="K20" s="25">
        <v>0</v>
      </c>
      <c r="L20" s="17">
        <f t="shared" si="2"/>
        <v>87.65</v>
      </c>
      <c r="M20" s="17">
        <f t="shared" si="3"/>
        <v>91.777500000000003</v>
      </c>
      <c r="N20" s="26">
        <f t="shared" si="4"/>
        <v>14</v>
      </c>
      <c r="O20" s="32" t="s">
        <v>72</v>
      </c>
    </row>
    <row r="21" spans="1:15" s="12" customFormat="1" ht="15.6" customHeight="1" x14ac:dyDescent="0.25">
      <c r="A21" s="24">
        <v>15</v>
      </c>
      <c r="B21" s="21" t="s">
        <v>9</v>
      </c>
      <c r="C21" s="16">
        <v>1</v>
      </c>
      <c r="D21" s="16">
        <v>1</v>
      </c>
      <c r="E21" s="17">
        <f t="shared" si="0"/>
        <v>100</v>
      </c>
      <c r="F21" s="23">
        <v>0.78059999999999996</v>
      </c>
      <c r="G21" s="23"/>
      <c r="H21" s="16"/>
      <c r="I21" s="17">
        <f t="shared" si="5"/>
        <v>78.06</v>
      </c>
      <c r="J21" s="18">
        <v>84.38</v>
      </c>
      <c r="K21" s="25">
        <v>0</v>
      </c>
      <c r="L21" s="17">
        <f t="shared" si="2"/>
        <v>84.38</v>
      </c>
      <c r="M21" s="17">
        <f t="shared" si="3"/>
        <v>90.925999999999988</v>
      </c>
      <c r="N21" s="26">
        <f t="shared" si="4"/>
        <v>15</v>
      </c>
      <c r="O21" s="32" t="s">
        <v>72</v>
      </c>
    </row>
    <row r="22" spans="1:15" s="12" customFormat="1" ht="15.6" customHeight="1" x14ac:dyDescent="0.25">
      <c r="A22" s="24">
        <v>16</v>
      </c>
      <c r="B22" s="21" t="s">
        <v>4</v>
      </c>
      <c r="C22" s="16">
        <v>1</v>
      </c>
      <c r="D22" s="16">
        <v>1</v>
      </c>
      <c r="E22" s="17">
        <f t="shared" si="0"/>
        <v>100</v>
      </c>
      <c r="F22" s="23">
        <v>0.76219999999999999</v>
      </c>
      <c r="G22" s="23"/>
      <c r="H22" s="16"/>
      <c r="I22" s="17">
        <f t="shared" si="5"/>
        <v>76.22</v>
      </c>
      <c r="J22" s="19">
        <v>83.64</v>
      </c>
      <c r="K22" s="25">
        <v>0</v>
      </c>
      <c r="L22" s="17">
        <f t="shared" si="2"/>
        <v>83.64</v>
      </c>
      <c r="M22" s="17">
        <f t="shared" si="3"/>
        <v>90.335999999999999</v>
      </c>
      <c r="N22" s="26">
        <f t="shared" si="4"/>
        <v>16</v>
      </c>
      <c r="O22" s="32" t="s">
        <v>72</v>
      </c>
    </row>
    <row r="23" spans="1:15" s="12" customFormat="1" ht="15.6" customHeight="1" x14ac:dyDescent="0.25">
      <c r="A23" s="24">
        <v>17</v>
      </c>
      <c r="B23" s="21" t="s">
        <v>6</v>
      </c>
      <c r="C23" s="16">
        <v>1</v>
      </c>
      <c r="D23" s="16">
        <v>0.99960000000000004</v>
      </c>
      <c r="E23" s="17">
        <f t="shared" si="0"/>
        <v>99.98</v>
      </c>
      <c r="F23" s="23">
        <v>0.74070000000000003</v>
      </c>
      <c r="G23" s="23"/>
      <c r="H23" s="16"/>
      <c r="I23" s="17">
        <f t="shared" si="5"/>
        <v>74.070000000000007</v>
      </c>
      <c r="J23" s="18">
        <v>84.83</v>
      </c>
      <c r="K23" s="25">
        <v>0</v>
      </c>
      <c r="L23" s="17">
        <f t="shared" si="2"/>
        <v>84.83</v>
      </c>
      <c r="M23" s="17">
        <f t="shared" si="3"/>
        <v>90.253</v>
      </c>
      <c r="N23" s="26">
        <f t="shared" si="4"/>
        <v>17</v>
      </c>
      <c r="O23" s="32" t="s">
        <v>74</v>
      </c>
    </row>
    <row r="24" spans="1:15" s="12" customFormat="1" ht="15.6" customHeight="1" x14ac:dyDescent="0.25">
      <c r="A24" s="24">
        <v>18</v>
      </c>
      <c r="B24" s="21" t="s">
        <v>5</v>
      </c>
      <c r="C24" s="16">
        <v>1</v>
      </c>
      <c r="D24" s="16">
        <v>1</v>
      </c>
      <c r="E24" s="17">
        <f t="shared" si="0"/>
        <v>100</v>
      </c>
      <c r="F24" s="23">
        <v>0.71430000000000005</v>
      </c>
      <c r="G24" s="23"/>
      <c r="H24" s="16"/>
      <c r="I24" s="17">
        <f t="shared" si="5"/>
        <v>71.430000000000007</v>
      </c>
      <c r="J24" s="19">
        <v>85.25</v>
      </c>
      <c r="K24" s="25">
        <v>0</v>
      </c>
      <c r="L24" s="17">
        <f t="shared" si="2"/>
        <v>85.25</v>
      </c>
      <c r="M24" s="17">
        <f t="shared" si="3"/>
        <v>89.861000000000004</v>
      </c>
      <c r="N24" s="26">
        <f t="shared" si="4"/>
        <v>18</v>
      </c>
      <c r="O24" s="32" t="s">
        <v>74</v>
      </c>
    </row>
    <row r="25" spans="1:15" s="12" customFormat="1" ht="15.6" customHeight="1" x14ac:dyDescent="0.25">
      <c r="A25" s="24">
        <v>19</v>
      </c>
      <c r="B25" s="21" t="s">
        <v>15</v>
      </c>
      <c r="C25" s="16">
        <v>0.99960000000000004</v>
      </c>
      <c r="D25" s="16">
        <v>0.99919999999999998</v>
      </c>
      <c r="E25" s="17">
        <f t="shared" si="0"/>
        <v>99.94</v>
      </c>
      <c r="F25" s="23">
        <v>0.70440000000000003</v>
      </c>
      <c r="G25" s="23"/>
      <c r="H25" s="16"/>
      <c r="I25" s="17">
        <f t="shared" si="5"/>
        <v>70.44</v>
      </c>
      <c r="J25" s="18">
        <v>85.5</v>
      </c>
      <c r="K25" s="25">
        <v>0</v>
      </c>
      <c r="L25" s="17">
        <f t="shared" si="2"/>
        <v>85.5</v>
      </c>
      <c r="M25" s="17">
        <f t="shared" si="3"/>
        <v>89.707999999999998</v>
      </c>
      <c r="N25" s="26">
        <f t="shared" si="4"/>
        <v>19</v>
      </c>
      <c r="O25" s="32" t="s">
        <v>73</v>
      </c>
    </row>
    <row r="26" spans="1:15" s="12" customFormat="1" ht="15.6" customHeight="1" x14ac:dyDescent="0.25">
      <c r="A26" s="24">
        <v>20</v>
      </c>
      <c r="B26" s="21" t="s">
        <v>14</v>
      </c>
      <c r="C26" s="16">
        <v>0.99980000000000002</v>
      </c>
      <c r="D26" s="16">
        <v>0.99870000000000003</v>
      </c>
      <c r="E26" s="17">
        <f t="shared" si="0"/>
        <v>99.925000000000011</v>
      </c>
      <c r="F26" s="23">
        <v>0.71460000000000001</v>
      </c>
      <c r="G26" s="23"/>
      <c r="H26" s="16"/>
      <c r="I26" s="17">
        <f t="shared" si="5"/>
        <v>71.460000000000008</v>
      </c>
      <c r="J26" s="18">
        <v>84.5</v>
      </c>
      <c r="K26" s="25">
        <v>0</v>
      </c>
      <c r="L26" s="17">
        <f t="shared" si="2"/>
        <v>84.5</v>
      </c>
      <c r="M26" s="17">
        <f t="shared" si="3"/>
        <v>89.604500000000002</v>
      </c>
      <c r="N26" s="26">
        <f t="shared" si="4"/>
        <v>20</v>
      </c>
      <c r="O26" s="32" t="s">
        <v>73</v>
      </c>
    </row>
    <row r="27" spans="1:15" s="12" customFormat="1" ht="15.6" customHeight="1" x14ac:dyDescent="0.25">
      <c r="A27" s="24">
        <v>21</v>
      </c>
      <c r="B27" s="21" t="s">
        <v>8</v>
      </c>
      <c r="C27" s="16">
        <v>0.99909999999999999</v>
      </c>
      <c r="D27" s="16">
        <v>0.99660000000000004</v>
      </c>
      <c r="E27" s="17">
        <f t="shared" si="0"/>
        <v>99.784999999999997</v>
      </c>
      <c r="F27" s="23">
        <v>0.6976</v>
      </c>
      <c r="G27" s="23"/>
      <c r="H27" s="16"/>
      <c r="I27" s="17">
        <f t="shared" si="5"/>
        <v>69.760000000000005</v>
      </c>
      <c r="J27" s="19">
        <v>83.45</v>
      </c>
      <c r="K27" s="25">
        <v>0</v>
      </c>
      <c r="L27" s="17">
        <f t="shared" si="2"/>
        <v>83.45</v>
      </c>
      <c r="M27" s="17">
        <f t="shared" si="3"/>
        <v>88.879499999999993</v>
      </c>
      <c r="N27" s="26">
        <f t="shared" si="4"/>
        <v>21</v>
      </c>
      <c r="O27" s="32" t="s">
        <v>73</v>
      </c>
    </row>
    <row r="28" spans="1:15" s="12" customFormat="1" ht="15.6" customHeight="1" x14ac:dyDescent="0.25">
      <c r="A28" s="24">
        <v>22</v>
      </c>
      <c r="B28" s="21" t="s">
        <v>18</v>
      </c>
      <c r="C28" s="16">
        <v>1</v>
      </c>
      <c r="D28" s="16">
        <v>1</v>
      </c>
      <c r="E28" s="17">
        <f t="shared" si="0"/>
        <v>100</v>
      </c>
      <c r="F28" s="23">
        <v>0.64439999999999997</v>
      </c>
      <c r="G28" s="23"/>
      <c r="H28" s="16"/>
      <c r="I28" s="17">
        <f t="shared" si="5"/>
        <v>64.44</v>
      </c>
      <c r="J28" s="18">
        <v>84.94</v>
      </c>
      <c r="K28" s="25">
        <v>0</v>
      </c>
      <c r="L28" s="17">
        <f t="shared" si="2"/>
        <v>84.94</v>
      </c>
      <c r="M28" s="17">
        <f t="shared" si="3"/>
        <v>88.37</v>
      </c>
      <c r="N28" s="26">
        <f t="shared" si="4"/>
        <v>22</v>
      </c>
      <c r="O28" s="32" t="s">
        <v>73</v>
      </c>
    </row>
    <row r="29" spans="1:15" s="12" customFormat="1" ht="15.6" customHeight="1" x14ac:dyDescent="0.25">
      <c r="A29" s="24">
        <v>23</v>
      </c>
      <c r="B29" s="21" t="s">
        <v>13</v>
      </c>
      <c r="C29" s="16">
        <v>0.99880000000000002</v>
      </c>
      <c r="D29" s="16">
        <v>0.99929999999999997</v>
      </c>
      <c r="E29" s="17">
        <f t="shared" si="0"/>
        <v>99.905000000000001</v>
      </c>
      <c r="F29" s="23">
        <v>0.56740000000000002</v>
      </c>
      <c r="G29" s="23"/>
      <c r="H29" s="16"/>
      <c r="I29" s="17">
        <f t="shared" si="5"/>
        <v>56.74</v>
      </c>
      <c r="J29" s="18">
        <v>85.9</v>
      </c>
      <c r="K29" s="25">
        <v>0</v>
      </c>
      <c r="L29" s="17">
        <f t="shared" si="2"/>
        <v>85.9</v>
      </c>
      <c r="M29" s="17">
        <f t="shared" si="3"/>
        <v>87.070499999999996</v>
      </c>
      <c r="N29" s="26">
        <f t="shared" si="4"/>
        <v>23</v>
      </c>
      <c r="O29" s="32" t="s">
        <v>73</v>
      </c>
    </row>
    <row r="30" spans="1:15" s="12" customFormat="1" ht="15.6" customHeight="1" x14ac:dyDescent="0.25">
      <c r="A30" s="24">
        <v>24</v>
      </c>
      <c r="B30" s="21" t="s">
        <v>11</v>
      </c>
      <c r="C30" s="16">
        <v>1</v>
      </c>
      <c r="D30" s="16">
        <v>1</v>
      </c>
      <c r="E30" s="17">
        <f t="shared" si="0"/>
        <v>100</v>
      </c>
      <c r="F30" s="23">
        <v>0.57850000000000001</v>
      </c>
      <c r="G30" s="23"/>
      <c r="H30" s="16"/>
      <c r="I30" s="17">
        <f t="shared" si="5"/>
        <v>57.85</v>
      </c>
      <c r="J30" s="19">
        <v>83.63</v>
      </c>
      <c r="K30" s="25">
        <v>0</v>
      </c>
      <c r="L30" s="17">
        <f t="shared" si="2"/>
        <v>83.63</v>
      </c>
      <c r="M30" s="17">
        <f t="shared" si="3"/>
        <v>86.658999999999992</v>
      </c>
      <c r="N30" s="26">
        <f t="shared" si="4"/>
        <v>24</v>
      </c>
      <c r="O30" s="32" t="s">
        <v>73</v>
      </c>
    </row>
    <row r="31" spans="1:15" s="12" customFormat="1" ht="15.6" customHeight="1" x14ac:dyDescent="0.25">
      <c r="A31" s="24">
        <v>25</v>
      </c>
      <c r="B31" s="21" t="s">
        <v>16</v>
      </c>
      <c r="C31" s="16">
        <v>1</v>
      </c>
      <c r="D31" s="16">
        <v>1</v>
      </c>
      <c r="E31" s="17">
        <f t="shared" si="0"/>
        <v>100</v>
      </c>
      <c r="F31" s="23">
        <v>0.4929</v>
      </c>
      <c r="G31" s="23"/>
      <c r="H31" s="16"/>
      <c r="I31" s="17">
        <f t="shared" si="5"/>
        <v>49.29</v>
      </c>
      <c r="J31" s="18">
        <v>88</v>
      </c>
      <c r="K31" s="25">
        <v>0</v>
      </c>
      <c r="L31" s="17">
        <f t="shared" si="2"/>
        <v>88</v>
      </c>
      <c r="M31" s="17">
        <f t="shared" si="3"/>
        <v>86.25800000000001</v>
      </c>
      <c r="N31" s="26">
        <f t="shared" si="4"/>
        <v>25</v>
      </c>
      <c r="O31" s="32" t="s">
        <v>73</v>
      </c>
    </row>
    <row r="32" spans="1:15" s="12" customFormat="1" ht="15.6" customHeight="1" x14ac:dyDescent="0.25">
      <c r="A32" s="24">
        <v>26</v>
      </c>
      <c r="B32" s="21" t="s">
        <v>12</v>
      </c>
      <c r="C32" s="16">
        <v>1</v>
      </c>
      <c r="D32" s="16">
        <v>1</v>
      </c>
      <c r="E32" s="17">
        <f t="shared" si="0"/>
        <v>100</v>
      </c>
      <c r="F32" s="23">
        <v>0.50670000000000004</v>
      </c>
      <c r="G32" s="23"/>
      <c r="H32" s="16"/>
      <c r="I32" s="17">
        <f t="shared" si="5"/>
        <v>50.67</v>
      </c>
      <c r="J32" s="18">
        <v>86.56</v>
      </c>
      <c r="K32" s="25">
        <v>0</v>
      </c>
      <c r="L32" s="17">
        <f t="shared" si="2"/>
        <v>86.56</v>
      </c>
      <c r="M32" s="17">
        <f t="shared" si="3"/>
        <v>86.102000000000004</v>
      </c>
      <c r="N32" s="26">
        <f t="shared" si="4"/>
        <v>26</v>
      </c>
      <c r="O32" s="32" t="s">
        <v>73</v>
      </c>
    </row>
    <row r="33" spans="1:15" s="12" customFormat="1" ht="15.6" customHeight="1" x14ac:dyDescent="0.25">
      <c r="A33" s="24">
        <v>27</v>
      </c>
      <c r="B33" s="21" t="s">
        <v>10</v>
      </c>
      <c r="C33" s="16">
        <v>1</v>
      </c>
      <c r="D33" s="16">
        <v>1</v>
      </c>
      <c r="E33" s="17">
        <f t="shared" si="0"/>
        <v>100</v>
      </c>
      <c r="F33" s="23">
        <v>0.56510000000000005</v>
      </c>
      <c r="G33" s="23"/>
      <c r="H33" s="16"/>
      <c r="I33" s="17">
        <f t="shared" si="5"/>
        <v>56.510000000000005</v>
      </c>
      <c r="J33" s="18">
        <v>81.709999999999994</v>
      </c>
      <c r="K33" s="25">
        <v>0</v>
      </c>
      <c r="L33" s="17">
        <f t="shared" si="2"/>
        <v>81.709999999999994</v>
      </c>
      <c r="M33" s="17">
        <f t="shared" si="3"/>
        <v>85.814999999999998</v>
      </c>
      <c r="N33" s="26">
        <f t="shared" si="4"/>
        <v>27</v>
      </c>
      <c r="O33" s="32" t="s">
        <v>73</v>
      </c>
    </row>
    <row r="34" spans="1:15" s="12" customFormat="1" ht="15.6" customHeight="1" x14ac:dyDescent="0.25">
      <c r="A34" s="24">
        <v>28</v>
      </c>
      <c r="B34" s="21" t="s">
        <v>17</v>
      </c>
      <c r="C34" s="16">
        <v>1</v>
      </c>
      <c r="D34" s="16">
        <v>0.99919999999999998</v>
      </c>
      <c r="E34" s="17">
        <f t="shared" si="0"/>
        <v>99.960000000000008</v>
      </c>
      <c r="F34" s="23">
        <v>0.49890000000000001</v>
      </c>
      <c r="G34" s="23"/>
      <c r="H34" s="16"/>
      <c r="I34" s="17">
        <f t="shared" si="5"/>
        <v>49.89</v>
      </c>
      <c r="J34" s="18">
        <v>84.93</v>
      </c>
      <c r="K34" s="25">
        <v>0</v>
      </c>
      <c r="L34" s="17">
        <f t="shared" si="2"/>
        <v>84.93</v>
      </c>
      <c r="M34" s="17">
        <f t="shared" si="3"/>
        <v>85.437000000000012</v>
      </c>
      <c r="N34" s="26">
        <f t="shared" si="4"/>
        <v>28</v>
      </c>
      <c r="O34" s="32" t="s">
        <v>73</v>
      </c>
    </row>
    <row r="35" spans="1:15" s="13" customFormat="1" ht="15.6" customHeight="1" x14ac:dyDescent="0.25">
      <c r="A35" s="24">
        <v>29</v>
      </c>
      <c r="B35" s="21" t="s">
        <v>33</v>
      </c>
      <c r="C35" s="16">
        <v>0.99990000000000001</v>
      </c>
      <c r="D35" s="16">
        <v>1</v>
      </c>
      <c r="E35" s="17">
        <f t="shared" si="0"/>
        <v>99.995000000000005</v>
      </c>
      <c r="F35" s="23">
        <v>0.30669999999999997</v>
      </c>
      <c r="G35" s="23"/>
      <c r="H35" s="16"/>
      <c r="I35" s="17">
        <f t="shared" si="5"/>
        <v>30.669999999999998</v>
      </c>
      <c r="J35" s="18">
        <v>89.07</v>
      </c>
      <c r="K35" s="25">
        <v>0</v>
      </c>
      <c r="L35" s="17">
        <f t="shared" si="2"/>
        <v>89.07</v>
      </c>
      <c r="M35" s="17">
        <f t="shared" si="3"/>
        <v>82.852499999999992</v>
      </c>
      <c r="N35" s="26">
        <f t="shared" si="4"/>
        <v>29</v>
      </c>
      <c r="O35" s="32" t="s">
        <v>73</v>
      </c>
    </row>
    <row r="36" spans="1:15" s="12" customFormat="1" ht="15.6" customHeight="1" x14ac:dyDescent="0.25">
      <c r="A36" s="24">
        <v>30</v>
      </c>
      <c r="B36" s="20" t="s">
        <v>21</v>
      </c>
      <c r="C36" s="16">
        <v>1</v>
      </c>
      <c r="D36" s="16">
        <v>1</v>
      </c>
      <c r="E36" s="17">
        <f t="shared" si="0"/>
        <v>100</v>
      </c>
      <c r="F36" s="23">
        <v>0.3009</v>
      </c>
      <c r="G36" s="23"/>
      <c r="H36" s="16"/>
      <c r="I36" s="17">
        <f t="shared" si="5"/>
        <v>30.09</v>
      </c>
      <c r="J36" s="18">
        <v>82.88</v>
      </c>
      <c r="K36" s="25">
        <v>0</v>
      </c>
      <c r="L36" s="17">
        <f t="shared" si="2"/>
        <v>82.88</v>
      </c>
      <c r="M36" s="17">
        <f t="shared" si="3"/>
        <v>80.882000000000005</v>
      </c>
      <c r="N36" s="26">
        <f t="shared" si="4"/>
        <v>30</v>
      </c>
      <c r="O36" s="32" t="s">
        <v>73</v>
      </c>
    </row>
    <row r="37" spans="1:15" s="12" customFormat="1" ht="15.6" customHeight="1" x14ac:dyDescent="0.25">
      <c r="A37" s="24">
        <v>31</v>
      </c>
      <c r="B37" s="21" t="s">
        <v>20</v>
      </c>
      <c r="C37" s="16">
        <v>0.99960000000000004</v>
      </c>
      <c r="D37" s="16">
        <v>0.99780000000000002</v>
      </c>
      <c r="E37" s="17">
        <f t="shared" si="0"/>
        <v>99.87</v>
      </c>
      <c r="F37" s="23">
        <v>0.19839999999999999</v>
      </c>
      <c r="G37" s="23"/>
      <c r="H37" s="16"/>
      <c r="I37" s="17">
        <f t="shared" si="5"/>
        <v>19.84</v>
      </c>
      <c r="J37" s="18">
        <v>86.29</v>
      </c>
      <c r="K37" s="25">
        <v>0</v>
      </c>
      <c r="L37" s="17">
        <f t="shared" si="2"/>
        <v>86.29</v>
      </c>
      <c r="M37" s="17">
        <f t="shared" si="3"/>
        <v>79.790000000000006</v>
      </c>
      <c r="N37" s="26">
        <f t="shared" si="4"/>
        <v>31</v>
      </c>
      <c r="O37" s="32" t="s">
        <v>73</v>
      </c>
    </row>
    <row r="38" spans="1:15" s="12" customFormat="1" ht="15.6" customHeight="1" x14ac:dyDescent="0.25">
      <c r="A38" s="24">
        <v>32</v>
      </c>
      <c r="B38" s="21" t="s">
        <v>19</v>
      </c>
      <c r="C38" s="22">
        <v>1</v>
      </c>
      <c r="D38" s="16">
        <v>0.99680000000000002</v>
      </c>
      <c r="E38" s="17">
        <f t="shared" si="0"/>
        <v>99.84</v>
      </c>
      <c r="F38" s="23">
        <v>0.15090000000000001</v>
      </c>
      <c r="G38" s="23"/>
      <c r="H38" s="16"/>
      <c r="I38" s="17">
        <f t="shared" si="5"/>
        <v>15.09</v>
      </c>
      <c r="J38" s="18">
        <v>86.06</v>
      </c>
      <c r="K38" s="25">
        <v>0</v>
      </c>
      <c r="L38" s="17">
        <f t="shared" si="2"/>
        <v>86.06</v>
      </c>
      <c r="M38" s="17">
        <f t="shared" si="3"/>
        <v>78.756</v>
      </c>
      <c r="N38" s="26">
        <f t="shared" si="4"/>
        <v>32</v>
      </c>
      <c r="O38" s="32" t="s">
        <v>73</v>
      </c>
    </row>
    <row r="39" spans="1:15" s="12" customFormat="1" ht="14.4" x14ac:dyDescent="0.25">
      <c r="A39" s="45" t="s">
        <v>69</v>
      </c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31"/>
    </row>
    <row r="40" spans="1:15" s="12" customFormat="1" ht="14.4" x14ac:dyDescent="0.25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31"/>
    </row>
    <row r="41" spans="1:15" s="12" customFormat="1" ht="14.4" x14ac:dyDescent="0.25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31"/>
    </row>
    <row r="42" spans="1:15" s="12" customFormat="1" ht="14.4" x14ac:dyDescent="0.25">
      <c r="A42" s="46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31"/>
    </row>
    <row r="43" spans="1:15" s="12" customFormat="1" ht="14.4" x14ac:dyDescent="0.25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31"/>
    </row>
    <row r="44" spans="1:15" s="12" customFormat="1" ht="14.4" x14ac:dyDescent="0.25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31"/>
    </row>
    <row r="45" spans="1:15" s="12" customFormat="1" ht="14.4" x14ac:dyDescent="0.25">
      <c r="A45" s="46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31"/>
    </row>
    <row r="46" spans="1:15" s="12" customFormat="1" ht="14.4" x14ac:dyDescent="0.25">
      <c r="A46" s="46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31"/>
    </row>
    <row r="47" spans="1:15" s="12" customFormat="1" ht="28.8" customHeight="1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9" t="s">
        <v>70</v>
      </c>
      <c r="N47" s="39"/>
      <c r="O47" s="31"/>
    </row>
    <row r="57" ht="22.05" customHeight="1" x14ac:dyDescent="0.25"/>
    <row r="58" ht="22.05" customHeight="1" x14ac:dyDescent="0.25"/>
  </sheetData>
  <autoFilter ref="A6:N38"/>
  <sortState ref="B7:N38">
    <sortCondition ref="N7:N38"/>
  </sortState>
  <mergeCells count="14">
    <mergeCell ref="A1:O2"/>
    <mergeCell ref="O3:O6"/>
    <mergeCell ref="M47:N47"/>
    <mergeCell ref="N3:N5"/>
    <mergeCell ref="C3:E3"/>
    <mergeCell ref="F3:I3"/>
    <mergeCell ref="C4:E5"/>
    <mergeCell ref="F4:I5"/>
    <mergeCell ref="J3:L3"/>
    <mergeCell ref="B3:B6"/>
    <mergeCell ref="A3:A6"/>
    <mergeCell ref="A39:N46"/>
    <mergeCell ref="J4:L5"/>
    <mergeCell ref="M3:M5"/>
  </mergeCells>
  <phoneticPr fontId="7" type="noConversion"/>
  <printOptions horizontalCentered="1" verticalCentered="1"/>
  <pageMargins left="0.36" right="0.36" top="0.61" bottom="0.41" header="0.5" footer="0.5"/>
  <pageSetup paperSize="9" scale="73" orientation="landscape" r:id="rId1"/>
  <headerFooter scaleWithDoc="0" alignWithMargins="0"/>
  <rowBreaks count="1" manualBreakCount="1">
    <brk id="47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workbookViewId="0">
      <selection activeCell="F5" sqref="F5"/>
    </sheetView>
  </sheetViews>
  <sheetFormatPr defaultColWidth="9" defaultRowHeight="15.6" x14ac:dyDescent="0.25"/>
  <cols>
    <col min="1" max="1" width="5.3984375" style="2" customWidth="1"/>
    <col min="2" max="2" width="18.8984375" customWidth="1"/>
    <col min="3" max="3" width="30.796875" style="3" customWidth="1"/>
    <col min="4" max="4" width="18.09765625" style="4" customWidth="1"/>
  </cols>
  <sheetData>
    <row r="1" spans="1:4" ht="36.9" customHeight="1" x14ac:dyDescent="0.25">
      <c r="A1" s="47" t="s">
        <v>22</v>
      </c>
      <c r="B1" s="47"/>
      <c r="C1" s="47"/>
      <c r="D1" s="47"/>
    </row>
    <row r="2" spans="1:4" s="1" customFormat="1" ht="18" customHeight="1" x14ac:dyDescent="0.25">
      <c r="A2" s="5" t="s">
        <v>0</v>
      </c>
      <c r="B2" s="5" t="s">
        <v>23</v>
      </c>
      <c r="C2" s="6" t="s">
        <v>24</v>
      </c>
      <c r="D2" s="6" t="s">
        <v>1</v>
      </c>
    </row>
    <row r="3" spans="1:4" ht="31.2" x14ac:dyDescent="0.25">
      <c r="A3" s="7">
        <v>1</v>
      </c>
      <c r="B3" s="8" t="s">
        <v>2</v>
      </c>
      <c r="C3" s="9" t="s">
        <v>25</v>
      </c>
      <c r="D3" s="10"/>
    </row>
    <row r="4" spans="1:4" ht="46.8" x14ac:dyDescent="0.25">
      <c r="A4" s="7">
        <v>2</v>
      </c>
      <c r="B4" s="8" t="s">
        <v>3</v>
      </c>
      <c r="C4" s="9" t="s">
        <v>26</v>
      </c>
      <c r="D4" s="10" t="s">
        <v>27</v>
      </c>
    </row>
    <row r="5" spans="1:4" ht="62.4" x14ac:dyDescent="0.25">
      <c r="A5" s="7">
        <v>3</v>
      </c>
      <c r="B5" s="8" t="s">
        <v>28</v>
      </c>
      <c r="C5" s="9" t="s">
        <v>29</v>
      </c>
      <c r="D5" s="10" t="s">
        <v>30</v>
      </c>
    </row>
    <row r="6" spans="1:4" ht="62.4" x14ac:dyDescent="0.25">
      <c r="A6" s="7">
        <v>4</v>
      </c>
      <c r="B6" s="8" t="s">
        <v>31</v>
      </c>
      <c r="C6" s="9" t="s">
        <v>29</v>
      </c>
      <c r="D6" s="10" t="s">
        <v>32</v>
      </c>
    </row>
    <row r="7" spans="1:4" ht="149.4" customHeight="1" x14ac:dyDescent="0.25">
      <c r="A7" s="7">
        <v>5</v>
      </c>
      <c r="B7" s="35" t="s">
        <v>77</v>
      </c>
      <c r="C7" s="33" t="s">
        <v>76</v>
      </c>
      <c r="D7" s="34" t="s">
        <v>78</v>
      </c>
    </row>
  </sheetData>
  <mergeCells count="1">
    <mergeCell ref="A1:D1"/>
  </mergeCells>
  <phoneticPr fontId="7" type="noConversion"/>
  <pageMargins left="0.75" right="0.75" top="1" bottom="1" header="0.5" footer="0.5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评选得分统计表</vt:lpstr>
      <vt:lpstr>出勤率计算方法</vt:lpstr>
      <vt:lpstr>评选得分统计表!Print_Area</vt:lpstr>
    </vt:vector>
  </TitlesOfParts>
  <Manager/>
  <Company>Microsoft China</Company>
  <LinksUpToDate>false</LinksUpToDate>
  <CharactersWithSpaces>0</CharactersWithSpaces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用户</dc:creator>
  <cp:keywords/>
  <dc:description/>
  <cp:lastModifiedBy>Windows 用户</cp:lastModifiedBy>
  <cp:revision>1</cp:revision>
  <cp:lastPrinted>2019-01-07T04:34:00Z</cp:lastPrinted>
  <dcterms:created xsi:type="dcterms:W3CDTF">2016-11-01T13:39:53Z</dcterms:created>
  <dcterms:modified xsi:type="dcterms:W3CDTF">2019-06-05T11:55:38Z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  <property fmtid="{D5CDD505-2E9C-101B-9397-08002B2CF9AE}" pid="3" name="KSORubyTemplateID">
    <vt:lpwstr>11</vt:lpwstr>
  </property>
</Properties>
</file>